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/iCloud Drive (Archive)/Documents/PROPWEALTH/LAKESISE NOTTINGHAM/"/>
    </mc:Choice>
  </mc:AlternateContent>
  <xr:revisionPtr revIDLastSave="0" documentId="8_{3095DBE1-E2A9-BA49-B904-11A7EE7AD11F}" xr6:coauthVersionLast="47" xr6:coauthVersionMax="47" xr10:uidLastSave="{00000000-0000-0000-0000-000000000000}"/>
  <bookViews>
    <workbookView xWindow="0" yWindow="500" windowWidth="28800" windowHeight="16040" xr2:uid="{134D2F8B-3631-4875-8E18-D67262C47A0D}"/>
  </bookViews>
  <sheets>
    <sheet name="Riverleen PhI" sheetId="1" r:id="rId1"/>
  </sheets>
  <definedNames>
    <definedName name="_xlnm._FilterDatabase" localSheetId="0" hidden="1">'Riverleen PhI'!$B$17:$R$17</definedName>
    <definedName name="_xlnm.Print_Titles" localSheetId="0">'Riverleen PhI'!$1:$17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P47" i="1"/>
  <c r="J47" i="1"/>
  <c r="N47" i="1" s="1"/>
  <c r="O47" i="1" s="1"/>
  <c r="G47" i="1"/>
  <c r="I47" i="1" s="1"/>
  <c r="Q46" i="1"/>
  <c r="P46" i="1"/>
  <c r="J46" i="1"/>
  <c r="N46" i="1" s="1"/>
  <c r="O46" i="1" s="1"/>
  <c r="G46" i="1"/>
  <c r="I46" i="1" s="1"/>
  <c r="Q45" i="1"/>
  <c r="P45" i="1"/>
  <c r="R45" i="1" s="1"/>
  <c r="J45" i="1"/>
  <c r="N45" i="1" s="1"/>
  <c r="O45" i="1" s="1"/>
  <c r="G45" i="1"/>
  <c r="I45" i="1" s="1"/>
  <c r="Q44" i="1"/>
  <c r="P44" i="1"/>
  <c r="J44" i="1"/>
  <c r="N44" i="1" s="1"/>
  <c r="O44" i="1" s="1"/>
  <c r="G44" i="1"/>
  <c r="I44" i="1" s="1"/>
  <c r="Q43" i="1"/>
  <c r="P43" i="1"/>
  <c r="J43" i="1"/>
  <c r="N43" i="1" s="1"/>
  <c r="O43" i="1" s="1"/>
  <c r="G43" i="1"/>
  <c r="I43" i="1" s="1"/>
  <c r="Q42" i="1"/>
  <c r="P42" i="1"/>
  <c r="J42" i="1"/>
  <c r="K42" i="1" s="1"/>
  <c r="G42" i="1"/>
  <c r="I42" i="1" s="1"/>
  <c r="Q41" i="1"/>
  <c r="P41" i="1"/>
  <c r="R41" i="1" s="1"/>
  <c r="J41" i="1"/>
  <c r="N41" i="1" s="1"/>
  <c r="O41" i="1" s="1"/>
  <c r="G41" i="1"/>
  <c r="I41" i="1" s="1"/>
  <c r="Q40" i="1"/>
  <c r="P40" i="1"/>
  <c r="N40" i="1"/>
  <c r="O40" i="1" s="1"/>
  <c r="J40" i="1"/>
  <c r="K40" i="1" s="1"/>
  <c r="G40" i="1"/>
  <c r="I40" i="1" s="1"/>
  <c r="Q39" i="1"/>
  <c r="P39" i="1"/>
  <c r="J39" i="1"/>
  <c r="N39" i="1" s="1"/>
  <c r="O39" i="1" s="1"/>
  <c r="G39" i="1"/>
  <c r="I39" i="1" s="1"/>
  <c r="Q38" i="1"/>
  <c r="P38" i="1"/>
  <c r="J38" i="1"/>
  <c r="K38" i="1" s="1"/>
  <c r="G38" i="1"/>
  <c r="I38" i="1" s="1"/>
  <c r="Q37" i="1"/>
  <c r="P37" i="1"/>
  <c r="J37" i="1"/>
  <c r="K37" i="1" s="1"/>
  <c r="G37" i="1"/>
  <c r="I37" i="1" s="1"/>
  <c r="Q36" i="1"/>
  <c r="P36" i="1"/>
  <c r="J36" i="1"/>
  <c r="N36" i="1" s="1"/>
  <c r="O36" i="1" s="1"/>
  <c r="G36" i="1"/>
  <c r="I36" i="1" s="1"/>
  <c r="Q35" i="1"/>
  <c r="P35" i="1"/>
  <c r="J35" i="1"/>
  <c r="N35" i="1" s="1"/>
  <c r="O35" i="1" s="1"/>
  <c r="G35" i="1"/>
  <c r="I35" i="1" s="1"/>
  <c r="Q34" i="1"/>
  <c r="P34" i="1"/>
  <c r="R34" i="1" s="1"/>
  <c r="J34" i="1"/>
  <c r="K34" i="1" s="1"/>
  <c r="G34" i="1"/>
  <c r="I34" i="1" s="1"/>
  <c r="Q33" i="1"/>
  <c r="P33" i="1"/>
  <c r="J33" i="1"/>
  <c r="N33" i="1" s="1"/>
  <c r="O33" i="1" s="1"/>
  <c r="G33" i="1"/>
  <c r="I33" i="1" s="1"/>
  <c r="Q32" i="1"/>
  <c r="P32" i="1"/>
  <c r="J32" i="1"/>
  <c r="N32" i="1" s="1"/>
  <c r="O32" i="1" s="1"/>
  <c r="G32" i="1"/>
  <c r="I32" i="1" s="1"/>
  <c r="Q31" i="1"/>
  <c r="P31" i="1"/>
  <c r="J31" i="1"/>
  <c r="N31" i="1" s="1"/>
  <c r="O31" i="1" s="1"/>
  <c r="G31" i="1"/>
  <c r="I31" i="1" s="1"/>
  <c r="Q30" i="1"/>
  <c r="P30" i="1"/>
  <c r="J30" i="1"/>
  <c r="N30" i="1" s="1"/>
  <c r="O30" i="1" s="1"/>
  <c r="G30" i="1"/>
  <c r="I30" i="1" s="1"/>
  <c r="Q29" i="1"/>
  <c r="P29" i="1"/>
  <c r="K29" i="1"/>
  <c r="J29" i="1"/>
  <c r="N29" i="1" s="1"/>
  <c r="O29" i="1" s="1"/>
  <c r="G29" i="1"/>
  <c r="I29" i="1" s="1"/>
  <c r="Q28" i="1"/>
  <c r="P28" i="1"/>
  <c r="J28" i="1"/>
  <c r="N28" i="1" s="1"/>
  <c r="O28" i="1" s="1"/>
  <c r="G28" i="1"/>
  <c r="I28" i="1" s="1"/>
  <c r="Q27" i="1"/>
  <c r="P27" i="1"/>
  <c r="J27" i="1"/>
  <c r="N27" i="1" s="1"/>
  <c r="O27" i="1" s="1"/>
  <c r="G27" i="1"/>
  <c r="I27" i="1" s="1"/>
  <c r="Q26" i="1"/>
  <c r="P26" i="1"/>
  <c r="R26" i="1" s="1"/>
  <c r="J26" i="1"/>
  <c r="N26" i="1" s="1"/>
  <c r="O26" i="1" s="1"/>
  <c r="G26" i="1"/>
  <c r="I26" i="1" s="1"/>
  <c r="Q25" i="1"/>
  <c r="P25" i="1"/>
  <c r="J25" i="1"/>
  <c r="N25" i="1" s="1"/>
  <c r="O25" i="1" s="1"/>
  <c r="G25" i="1"/>
  <c r="I25" i="1" s="1"/>
  <c r="Q24" i="1"/>
  <c r="P24" i="1"/>
  <c r="R24" i="1" s="1"/>
  <c r="J24" i="1"/>
  <c r="N24" i="1" s="1"/>
  <c r="O24" i="1" s="1"/>
  <c r="G24" i="1"/>
  <c r="I24" i="1" s="1"/>
  <c r="Q23" i="1"/>
  <c r="P23" i="1"/>
  <c r="J23" i="1"/>
  <c r="N23" i="1" s="1"/>
  <c r="O23" i="1" s="1"/>
  <c r="G23" i="1"/>
  <c r="I23" i="1" s="1"/>
  <c r="Q22" i="1"/>
  <c r="P22" i="1"/>
  <c r="J22" i="1"/>
  <c r="N22" i="1" s="1"/>
  <c r="O22" i="1" s="1"/>
  <c r="G22" i="1"/>
  <c r="I22" i="1" s="1"/>
  <c r="Q21" i="1"/>
  <c r="P21" i="1"/>
  <c r="J21" i="1"/>
  <c r="K21" i="1" s="1"/>
  <c r="G21" i="1"/>
  <c r="I21" i="1" s="1"/>
  <c r="Q20" i="1"/>
  <c r="P20" i="1"/>
  <c r="R20" i="1" s="1"/>
  <c r="J20" i="1"/>
  <c r="K20" i="1" s="1"/>
  <c r="G20" i="1"/>
  <c r="I20" i="1" s="1"/>
  <c r="Q19" i="1"/>
  <c r="P19" i="1"/>
  <c r="J19" i="1"/>
  <c r="N19" i="1" s="1"/>
  <c r="O19" i="1" s="1"/>
  <c r="G19" i="1"/>
  <c r="I19" i="1" s="1"/>
  <c r="Q18" i="1"/>
  <c r="P18" i="1"/>
  <c r="J18" i="1"/>
  <c r="N18" i="1" s="1"/>
  <c r="O18" i="1" s="1"/>
  <c r="G18" i="1"/>
  <c r="I18" i="1" s="1"/>
  <c r="N37" i="1" l="1"/>
  <c r="O37" i="1" s="1"/>
  <c r="K36" i="1"/>
  <c r="R19" i="1"/>
  <c r="R29" i="1"/>
  <c r="R35" i="1"/>
  <c r="R46" i="1"/>
  <c r="R42" i="1"/>
  <c r="R23" i="1"/>
  <c r="R21" i="1"/>
  <c r="K19" i="1"/>
  <c r="R22" i="1"/>
  <c r="R25" i="1"/>
  <c r="R32" i="1"/>
  <c r="N21" i="1"/>
  <c r="O21" i="1" s="1"/>
  <c r="N38" i="1"/>
  <c r="O38" i="1" s="1"/>
  <c r="K32" i="1"/>
  <c r="N42" i="1"/>
  <c r="O42" i="1" s="1"/>
  <c r="R27" i="1"/>
  <c r="K24" i="1"/>
  <c r="R39" i="1"/>
  <c r="R28" i="1"/>
  <c r="K26" i="1"/>
  <c r="R33" i="1"/>
  <c r="R38" i="1"/>
  <c r="R18" i="1"/>
  <c r="R40" i="1"/>
  <c r="R43" i="1"/>
  <c r="R44" i="1"/>
  <c r="R37" i="1"/>
  <c r="R30" i="1"/>
  <c r="R36" i="1"/>
  <c r="R31" i="1"/>
  <c r="R47" i="1"/>
  <c r="N34" i="1"/>
  <c r="O34" i="1" s="1"/>
  <c r="N20" i="1"/>
  <c r="O20" i="1" s="1"/>
  <c r="K35" i="1"/>
  <c r="K44" i="1"/>
  <c r="K22" i="1"/>
  <c r="K25" i="1"/>
  <c r="K45" i="1"/>
  <c r="K23" i="1"/>
  <c r="K28" i="1"/>
  <c r="K33" i="1"/>
  <c r="K43" i="1"/>
  <c r="K27" i="1"/>
  <c r="K41" i="1"/>
  <c r="K46" i="1"/>
  <c r="K31" i="1"/>
  <c r="K39" i="1"/>
  <c r="K18" i="1"/>
  <c r="K30" i="1"/>
  <c r="K47" i="1"/>
</calcChain>
</file>

<file path=xl/sharedStrings.xml><?xml version="1.0" encoding="utf-8"?>
<sst xmlns="http://schemas.openxmlformats.org/spreadsheetml/2006/main" count="118" uniqueCount="35">
  <si>
    <t>Lakeside Residencies</t>
  </si>
  <si>
    <t>KEY:</t>
  </si>
  <si>
    <t>Black Text = One Bedroom Unit</t>
  </si>
  <si>
    <t>Blue Text = Two Bedroom Unit</t>
  </si>
  <si>
    <t>Red Highlight = Unit Reserved</t>
  </si>
  <si>
    <t>Yellow Highlight = Funds pending</t>
  </si>
  <si>
    <t>*Initial upfront amounts to be paid are Reservation Deposit (5% of Purchase Price) + £1,500 Upfront Legal Fee</t>
  </si>
  <si>
    <t>UNIT DETAILS</t>
  </si>
  <si>
    <t>EST INCOME</t>
  </si>
  <si>
    <t>EST NET INCOME</t>
  </si>
  <si>
    <t>PURCHASE PROCESS - CASH/MORTGAGE</t>
  </si>
  <si>
    <t>Status</t>
  </si>
  <si>
    <t>Plot No</t>
  </si>
  <si>
    <t>Level</t>
  </si>
  <si>
    <t>Type</t>
  </si>
  <si>
    <t>Sq M</t>
  </si>
  <si>
    <t>Sq Ft</t>
  </si>
  <si>
    <t>Investor Price</t>
  </si>
  <si>
    <t>£ psf</t>
  </si>
  <si>
    <t>Rental PA £**</t>
  </si>
  <si>
    <t>Yield (gross)</t>
  </si>
  <si>
    <t>Est Service Charge</t>
  </si>
  <si>
    <t>Ground Rent</t>
  </si>
  <si>
    <t>INCOME</t>
  </si>
  <si>
    <t>Yield (net)</t>
  </si>
  <si>
    <t>Reservation Deposit</t>
  </si>
  <si>
    <t>24 x Monthly Payments to 25%</t>
  </si>
  <si>
    <t>Balance</t>
  </si>
  <si>
    <t>Available</t>
  </si>
  <si>
    <t>Ground Floor</t>
  </si>
  <si>
    <t>1 Bed</t>
  </si>
  <si>
    <t>RESERVED</t>
  </si>
  <si>
    <t>First Floor</t>
  </si>
  <si>
    <t>Studio</t>
  </si>
  <si>
    <t>Second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</si>
</sst>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£&quot;#,##0"/>
    <numFmt numFmtId="166" formatCode="[$£-809]#,##0"/>
    <numFmt numFmtId="167" formatCode="[$£-809]#,##0.00"/>
    <numFmt numFmtId="168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</font>
    <font>
      <sz val="18"/>
      <name val="Calibri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165" fontId="7" fillId="0" borderId="0" xfId="0" applyNumberFormat="1" applyFont="1"/>
    <xf numFmtId="0" fontId="2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2" borderId="0" xfId="0" applyFont="1" applyFill="1"/>
    <xf numFmtId="0" fontId="7" fillId="2" borderId="0" xfId="0" applyFont="1" applyFill="1"/>
    <xf numFmtId="0" fontId="9" fillId="3" borderId="0" xfId="0" applyFont="1" applyFill="1"/>
    <xf numFmtId="0" fontId="7" fillId="3" borderId="0" xfId="0" applyFont="1" applyFill="1"/>
    <xf numFmtId="0" fontId="10" fillId="0" borderId="0" xfId="1" applyFont="1" applyAlignment="1">
      <alignment horizontal="left"/>
    </xf>
    <xf numFmtId="0" fontId="11" fillId="0" borderId="0" xfId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/>
    </xf>
    <xf numFmtId="1" fontId="11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164" fontId="10" fillId="4" borderId="6" xfId="1" applyNumberFormat="1" applyFont="1" applyFill="1" applyBorder="1" applyAlignment="1">
      <alignment horizontal="center" vertical="center" wrapText="1"/>
    </xf>
    <xf numFmtId="1" fontId="10" fillId="4" borderId="6" xfId="1" applyNumberFormat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10" fontId="10" fillId="4" borderId="9" xfId="1" applyNumberFormat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165" fontId="10" fillId="4" borderId="10" xfId="1" applyNumberFormat="1" applyFont="1" applyFill="1" applyBorder="1" applyAlignment="1">
      <alignment horizontal="center" vertical="center" wrapText="1"/>
    </xf>
    <xf numFmtId="165" fontId="10" fillId="4" borderId="9" xfId="1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/>
    </xf>
    <xf numFmtId="167" fontId="7" fillId="0" borderId="11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/>
    </xf>
    <xf numFmtId="168" fontId="7" fillId="0" borderId="12" xfId="0" applyNumberFormat="1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>
      <alignment horizontal="center" vertical="center"/>
    </xf>
    <xf numFmtId="9" fontId="7" fillId="3" borderId="11" xfId="0" applyNumberFormat="1" applyFont="1" applyFill="1" applyBorder="1" applyAlignment="1">
      <alignment horizontal="center"/>
    </xf>
    <xf numFmtId="167" fontId="7" fillId="3" borderId="11" xfId="0" applyNumberFormat="1" applyFont="1" applyFill="1" applyBorder="1" applyAlignment="1">
      <alignment horizontal="center" vertical="center"/>
    </xf>
    <xf numFmtId="168" fontId="7" fillId="3" borderId="11" xfId="0" applyNumberFormat="1" applyFont="1" applyFill="1" applyBorder="1" applyAlignment="1">
      <alignment horizontal="center"/>
    </xf>
    <xf numFmtId="168" fontId="7" fillId="3" borderId="12" xfId="0" applyNumberFormat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CAD67B91-0FDF-4555-83D6-D3F9F4892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262464</xdr:colOff>
      <xdr:row>0</xdr:row>
      <xdr:rowOff>25401</xdr:rowOff>
    </xdr:from>
    <xdr:to>
      <xdr:col>17</xdr:col>
      <xdr:colOff>963019</xdr:colOff>
      <xdr:row>2</xdr:row>
      <xdr:rowOff>160868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66D91-AC87-43C5-9039-596D90BF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30564" y="25401"/>
          <a:ext cx="2803675" cy="646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72C8-0A72-49E5-ADF0-597B1A475281}">
  <sheetPr>
    <pageSetUpPr fitToPage="1"/>
  </sheetPr>
  <dimension ref="A2:R49"/>
  <sheetViews>
    <sheetView tabSelected="1" zoomScale="89" zoomScaleNormal="90" workbookViewId="0">
      <selection activeCell="S1" sqref="S1:W1048576"/>
    </sheetView>
  </sheetViews>
  <sheetFormatPr baseColWidth="10" defaultColWidth="11.5" defaultRowHeight="17.25" customHeight="1" x14ac:dyDescent="0.2"/>
  <cols>
    <col min="1" max="1" width="4.5" style="9" customWidth="1"/>
    <col min="2" max="2" width="11.5" style="9"/>
    <col min="3" max="3" width="9.5" style="11" bestFit="1" customWidth="1"/>
    <col min="4" max="4" width="16.33203125" style="10" customWidth="1"/>
    <col min="5" max="5" width="8.83203125" style="11" customWidth="1"/>
    <col min="6" max="6" width="6.83203125" style="11" customWidth="1"/>
    <col min="7" max="7" width="7" style="11" customWidth="1"/>
    <col min="8" max="8" width="13.5" style="11" customWidth="1"/>
    <col min="9" max="9" width="11.5" style="11" customWidth="1"/>
    <col min="10" max="10" width="14" style="11" customWidth="1"/>
    <col min="11" max="11" width="12.1640625" style="12" customWidth="1"/>
    <col min="12" max="13" width="12.6640625" style="10" customWidth="1"/>
    <col min="14" max="14" width="14" style="10" customWidth="1"/>
    <col min="15" max="15" width="12.1640625" style="12" customWidth="1"/>
    <col min="16" max="16" width="14.33203125" style="10" customWidth="1"/>
    <col min="17" max="17" width="16.33203125" style="10" customWidth="1"/>
    <col min="18" max="18" width="14.6640625" style="12" customWidth="1"/>
    <col min="19" max="16384" width="11.5" style="11"/>
  </cols>
  <sheetData>
    <row r="2" spans="1:18" s="8" customFormat="1" ht="24" x14ac:dyDescent="0.3">
      <c r="A2" s="1"/>
      <c r="B2" s="1"/>
      <c r="C2" s="2" t="s">
        <v>0</v>
      </c>
      <c r="D2" s="3"/>
      <c r="E2" s="3"/>
      <c r="F2" s="3"/>
      <c r="G2" s="4"/>
      <c r="H2" s="5"/>
      <c r="I2" s="5"/>
      <c r="J2" s="6"/>
      <c r="K2" s="7"/>
      <c r="L2" s="5"/>
      <c r="M2" s="5"/>
      <c r="N2" s="6"/>
      <c r="O2" s="7"/>
      <c r="P2" s="5"/>
      <c r="Q2" s="7"/>
      <c r="R2" s="7"/>
    </row>
    <row r="4" spans="1:18" ht="17.25" customHeight="1" x14ac:dyDescent="0.2">
      <c r="C4"/>
    </row>
    <row r="5" spans="1:18" ht="17.25" customHeight="1" x14ac:dyDescent="0.2">
      <c r="C5"/>
    </row>
    <row r="7" spans="1:18" ht="17.25" customHeight="1" x14ac:dyDescent="0.2">
      <c r="C7" s="13" t="s">
        <v>1</v>
      </c>
    </row>
    <row r="8" spans="1:18" ht="17.25" customHeight="1" x14ac:dyDescent="0.2">
      <c r="C8" s="13" t="s">
        <v>2</v>
      </c>
    </row>
    <row r="9" spans="1:18" ht="17.25" customHeight="1" x14ac:dyDescent="0.2">
      <c r="C9" s="14" t="s">
        <v>3</v>
      </c>
    </row>
    <row r="10" spans="1:18" s="10" customFormat="1" ht="17.25" customHeight="1" x14ac:dyDescent="0.2">
      <c r="A10" s="15"/>
      <c r="B10" s="15"/>
      <c r="C10" s="16"/>
      <c r="K10" s="12"/>
      <c r="O10" s="12"/>
      <c r="R10" s="12"/>
    </row>
    <row r="11" spans="1:18" s="10" customFormat="1" ht="17.25" customHeight="1" x14ac:dyDescent="0.2">
      <c r="A11" s="15"/>
      <c r="B11" s="15"/>
      <c r="C11" s="17" t="s">
        <v>4</v>
      </c>
      <c r="D11" s="18"/>
      <c r="K11" s="12"/>
      <c r="O11" s="12"/>
      <c r="R11" s="12"/>
    </row>
    <row r="12" spans="1:18" s="10" customFormat="1" ht="17.25" customHeight="1" x14ac:dyDescent="0.2">
      <c r="A12" s="15"/>
      <c r="B12" s="15"/>
      <c r="C12" s="19" t="s">
        <v>5</v>
      </c>
      <c r="D12" s="20"/>
      <c r="K12" s="12"/>
      <c r="O12" s="12"/>
      <c r="R12" s="12"/>
    </row>
    <row r="13" spans="1:18" s="10" customFormat="1" ht="17.25" customHeight="1" x14ac:dyDescent="0.2">
      <c r="A13" s="15"/>
      <c r="B13" s="15"/>
      <c r="K13" s="12"/>
      <c r="O13" s="12"/>
      <c r="R13" s="12"/>
    </row>
    <row r="14" spans="1:18" ht="15" x14ac:dyDescent="0.2">
      <c r="C14" s="21" t="s">
        <v>6</v>
      </c>
      <c r="D14" s="22"/>
      <c r="E14" s="22"/>
      <c r="F14" s="22"/>
      <c r="G14" s="23"/>
      <c r="H14" s="24"/>
      <c r="I14" s="24"/>
      <c r="J14" s="25"/>
      <c r="K14" s="26"/>
      <c r="L14" s="24"/>
      <c r="M14" s="24"/>
      <c r="N14" s="25"/>
      <c r="O14" s="26"/>
      <c r="P14" s="24"/>
      <c r="Q14" s="26"/>
      <c r="R14" s="26"/>
    </row>
    <row r="15" spans="1:18" ht="16" thickBot="1" x14ac:dyDescent="0.25">
      <c r="C15" s="21"/>
      <c r="D15" s="22"/>
      <c r="E15" s="22"/>
      <c r="F15" s="22"/>
      <c r="G15" s="23"/>
      <c r="H15" s="24"/>
      <c r="I15" s="24"/>
      <c r="J15" s="25"/>
      <c r="K15" s="26"/>
      <c r="L15" s="24"/>
      <c r="M15" s="24"/>
      <c r="N15" s="25"/>
      <c r="O15" s="26"/>
      <c r="P15" s="24"/>
      <c r="Q15" s="26"/>
      <c r="R15" s="26"/>
    </row>
    <row r="16" spans="1:18" ht="29" customHeight="1" x14ac:dyDescent="0.2">
      <c r="C16" s="56" t="s">
        <v>7</v>
      </c>
      <c r="D16" s="57"/>
      <c r="E16" s="57"/>
      <c r="F16" s="57"/>
      <c r="G16" s="57"/>
      <c r="H16" s="57"/>
      <c r="I16" s="58"/>
      <c r="J16" s="59" t="s">
        <v>8</v>
      </c>
      <c r="K16" s="60"/>
      <c r="L16" s="57"/>
      <c r="M16" s="58"/>
      <c r="N16" s="56" t="s">
        <v>9</v>
      </c>
      <c r="O16" s="58"/>
      <c r="P16" s="56" t="s">
        <v>10</v>
      </c>
      <c r="Q16" s="57"/>
      <c r="R16" s="58"/>
    </row>
    <row r="17" spans="1:18" ht="33" thickBot="1" x14ac:dyDescent="0.25">
      <c r="B17" s="27" t="s">
        <v>11</v>
      </c>
      <c r="C17" s="28" t="s">
        <v>12</v>
      </c>
      <c r="D17" s="29" t="s">
        <v>13</v>
      </c>
      <c r="E17" s="29" t="s">
        <v>14</v>
      </c>
      <c r="F17" s="30" t="s">
        <v>15</v>
      </c>
      <c r="G17" s="31" t="s">
        <v>16</v>
      </c>
      <c r="H17" s="32" t="s">
        <v>17</v>
      </c>
      <c r="I17" s="33" t="s">
        <v>18</v>
      </c>
      <c r="J17" s="34" t="s">
        <v>19</v>
      </c>
      <c r="K17" s="35" t="s">
        <v>20</v>
      </c>
      <c r="L17" s="36" t="s">
        <v>21</v>
      </c>
      <c r="M17" s="37" t="s">
        <v>22</v>
      </c>
      <c r="N17" s="36" t="s">
        <v>23</v>
      </c>
      <c r="O17" s="35" t="s">
        <v>24</v>
      </c>
      <c r="P17" s="36" t="s">
        <v>25</v>
      </c>
      <c r="Q17" s="38" t="s">
        <v>26</v>
      </c>
      <c r="R17" s="39" t="s">
        <v>27</v>
      </c>
    </row>
    <row r="18" spans="1:18" s="10" customFormat="1" ht="15" x14ac:dyDescent="0.2">
      <c r="A18" s="40">
        <v>1</v>
      </c>
      <c r="B18" s="40" t="s">
        <v>28</v>
      </c>
      <c r="C18" s="41">
        <v>3</v>
      </c>
      <c r="D18" s="40" t="s">
        <v>29</v>
      </c>
      <c r="E18" s="40" t="s">
        <v>30</v>
      </c>
      <c r="F18" s="42">
        <v>51</v>
      </c>
      <c r="G18" s="42">
        <f t="shared" ref="G18:G42" si="0">F18*10.7639</f>
        <v>548.95889999999997</v>
      </c>
      <c r="H18" s="43">
        <v>164995</v>
      </c>
      <c r="I18" s="43">
        <f t="shared" ref="I18:I42" si="1">H18/G18</f>
        <v>300.55984154733625</v>
      </c>
      <c r="J18" s="43">
        <f t="shared" ref="J18:J32" si="2">1000*12</f>
        <v>12000</v>
      </c>
      <c r="K18" s="44">
        <f t="shared" ref="K18:K42" si="3">J18/H18</f>
        <v>7.2729476650807603E-2</v>
      </c>
      <c r="L18" s="43">
        <v>1000</v>
      </c>
      <c r="M18" s="43">
        <v>0</v>
      </c>
      <c r="N18" s="43">
        <f t="shared" ref="N18:N32" si="4">J18-L18-M18</f>
        <v>11000</v>
      </c>
      <c r="O18" s="44">
        <f t="shared" ref="O18:O32" si="5">N18/H18</f>
        <v>6.6668686929906962E-2</v>
      </c>
      <c r="P18" s="45">
        <f t="shared" ref="P18:P32" si="6">H18*0.05</f>
        <v>8249.75</v>
      </c>
      <c r="Q18" s="46">
        <f t="shared" ref="Q18:Q32" si="7">(H18*0.25)/24</f>
        <v>1718.6979166666667</v>
      </c>
      <c r="R18" s="47">
        <f t="shared" ref="R18:R32" si="8">H18-P18-Q18*24</f>
        <v>115496.5</v>
      </c>
    </row>
    <row r="19" spans="1:18" s="10" customFormat="1" ht="15" x14ac:dyDescent="0.2">
      <c r="A19" s="40">
        <v>1</v>
      </c>
      <c r="B19" s="40" t="s">
        <v>28</v>
      </c>
      <c r="C19" s="41">
        <v>5</v>
      </c>
      <c r="D19" s="40" t="s">
        <v>29</v>
      </c>
      <c r="E19" s="40" t="s">
        <v>30</v>
      </c>
      <c r="F19" s="42">
        <v>50</v>
      </c>
      <c r="G19" s="42">
        <f t="shared" si="0"/>
        <v>538.19499999999994</v>
      </c>
      <c r="H19" s="43">
        <v>164995</v>
      </c>
      <c r="I19" s="43">
        <f t="shared" si="1"/>
        <v>306.57103837828299</v>
      </c>
      <c r="J19" s="43">
        <f t="shared" si="2"/>
        <v>12000</v>
      </c>
      <c r="K19" s="44">
        <f t="shared" si="3"/>
        <v>7.2729476650807603E-2</v>
      </c>
      <c r="L19" s="43">
        <v>1000</v>
      </c>
      <c r="M19" s="43">
        <v>0</v>
      </c>
      <c r="N19" s="43">
        <f t="shared" si="4"/>
        <v>11000</v>
      </c>
      <c r="O19" s="44">
        <f t="shared" si="5"/>
        <v>6.6668686929906962E-2</v>
      </c>
      <c r="P19" s="45">
        <f t="shared" si="6"/>
        <v>8249.75</v>
      </c>
      <c r="Q19" s="46">
        <f t="shared" si="7"/>
        <v>1718.6979166666667</v>
      </c>
      <c r="R19" s="47">
        <f t="shared" si="8"/>
        <v>115496.5</v>
      </c>
    </row>
    <row r="20" spans="1:18" s="10" customFormat="1" ht="15" x14ac:dyDescent="0.2">
      <c r="A20" s="40">
        <v>1</v>
      </c>
      <c r="B20" s="40" t="s">
        <v>28</v>
      </c>
      <c r="C20" s="41">
        <v>7</v>
      </c>
      <c r="D20" s="40" t="s">
        <v>29</v>
      </c>
      <c r="E20" s="40" t="s">
        <v>30</v>
      </c>
      <c r="F20" s="42">
        <v>50</v>
      </c>
      <c r="G20" s="42">
        <f t="shared" si="0"/>
        <v>538.19499999999994</v>
      </c>
      <c r="H20" s="43">
        <v>164995</v>
      </c>
      <c r="I20" s="43">
        <f t="shared" si="1"/>
        <v>306.57103837828299</v>
      </c>
      <c r="J20" s="43">
        <f t="shared" si="2"/>
        <v>12000</v>
      </c>
      <c r="K20" s="44">
        <f t="shared" si="3"/>
        <v>7.2729476650807603E-2</v>
      </c>
      <c r="L20" s="43">
        <v>1000</v>
      </c>
      <c r="M20" s="43">
        <v>0</v>
      </c>
      <c r="N20" s="43">
        <f t="shared" si="4"/>
        <v>11000</v>
      </c>
      <c r="O20" s="44">
        <f t="shared" si="5"/>
        <v>6.6668686929906962E-2</v>
      </c>
      <c r="P20" s="45">
        <f t="shared" si="6"/>
        <v>8249.75</v>
      </c>
      <c r="Q20" s="46">
        <f t="shared" si="7"/>
        <v>1718.6979166666667</v>
      </c>
      <c r="R20" s="47">
        <f t="shared" si="8"/>
        <v>115496.5</v>
      </c>
    </row>
    <row r="21" spans="1:18" s="10" customFormat="1" ht="15" x14ac:dyDescent="0.2">
      <c r="A21" s="40">
        <v>1</v>
      </c>
      <c r="B21" s="40" t="s">
        <v>28</v>
      </c>
      <c r="C21" s="41">
        <v>15</v>
      </c>
      <c r="D21" s="40" t="s">
        <v>29</v>
      </c>
      <c r="E21" s="40" t="s">
        <v>30</v>
      </c>
      <c r="F21" s="42">
        <v>50</v>
      </c>
      <c r="G21" s="42">
        <f t="shared" si="0"/>
        <v>538.19499999999994</v>
      </c>
      <c r="H21" s="43">
        <v>164995</v>
      </c>
      <c r="I21" s="43">
        <f t="shared" si="1"/>
        <v>306.57103837828299</v>
      </c>
      <c r="J21" s="43">
        <f t="shared" si="2"/>
        <v>12000</v>
      </c>
      <c r="K21" s="44">
        <f t="shared" si="3"/>
        <v>7.2729476650807603E-2</v>
      </c>
      <c r="L21" s="43">
        <v>1000</v>
      </c>
      <c r="M21" s="43">
        <v>0</v>
      </c>
      <c r="N21" s="43">
        <f t="shared" si="4"/>
        <v>11000</v>
      </c>
      <c r="O21" s="44">
        <f t="shared" si="5"/>
        <v>6.6668686929906962E-2</v>
      </c>
      <c r="P21" s="45">
        <f t="shared" si="6"/>
        <v>8249.75</v>
      </c>
      <c r="Q21" s="46">
        <f t="shared" si="7"/>
        <v>1718.6979166666667</v>
      </c>
      <c r="R21" s="47">
        <f t="shared" si="8"/>
        <v>115496.5</v>
      </c>
    </row>
    <row r="22" spans="1:18" s="10" customFormat="1" ht="15" x14ac:dyDescent="0.2">
      <c r="A22" s="40">
        <v>1</v>
      </c>
      <c r="B22" s="40" t="s">
        <v>28</v>
      </c>
      <c r="C22" s="41">
        <v>18</v>
      </c>
      <c r="D22" s="40" t="s">
        <v>29</v>
      </c>
      <c r="E22" s="40" t="s">
        <v>30</v>
      </c>
      <c r="F22" s="42">
        <v>50</v>
      </c>
      <c r="G22" s="42">
        <f t="shared" si="0"/>
        <v>538.19499999999994</v>
      </c>
      <c r="H22" s="43">
        <v>164995</v>
      </c>
      <c r="I22" s="43">
        <f t="shared" si="1"/>
        <v>306.57103837828299</v>
      </c>
      <c r="J22" s="43">
        <f t="shared" si="2"/>
        <v>12000</v>
      </c>
      <c r="K22" s="44">
        <f t="shared" si="3"/>
        <v>7.2729476650807603E-2</v>
      </c>
      <c r="L22" s="43">
        <v>1000</v>
      </c>
      <c r="M22" s="43">
        <v>0</v>
      </c>
      <c r="N22" s="43">
        <f t="shared" si="4"/>
        <v>11000</v>
      </c>
      <c r="O22" s="44">
        <f t="shared" si="5"/>
        <v>6.6668686929906962E-2</v>
      </c>
      <c r="P22" s="45">
        <f t="shared" si="6"/>
        <v>8249.75</v>
      </c>
      <c r="Q22" s="46">
        <f t="shared" si="7"/>
        <v>1718.6979166666667</v>
      </c>
      <c r="R22" s="47">
        <f t="shared" si="8"/>
        <v>115496.5</v>
      </c>
    </row>
    <row r="23" spans="1:18" s="10" customFormat="1" ht="15" x14ac:dyDescent="0.2">
      <c r="A23" s="40">
        <v>1</v>
      </c>
      <c r="B23" s="40" t="s">
        <v>28</v>
      </c>
      <c r="C23" s="41">
        <v>20</v>
      </c>
      <c r="D23" s="40" t="s">
        <v>29</v>
      </c>
      <c r="E23" s="40" t="s">
        <v>30</v>
      </c>
      <c r="F23" s="42">
        <v>52</v>
      </c>
      <c r="G23" s="42">
        <f t="shared" si="0"/>
        <v>559.72280000000001</v>
      </c>
      <c r="H23" s="43">
        <v>164995</v>
      </c>
      <c r="I23" s="43">
        <f t="shared" si="1"/>
        <v>294.77984459450283</v>
      </c>
      <c r="J23" s="43">
        <f t="shared" si="2"/>
        <v>12000</v>
      </c>
      <c r="K23" s="44">
        <f t="shared" si="3"/>
        <v>7.2729476650807603E-2</v>
      </c>
      <c r="L23" s="43">
        <v>1000</v>
      </c>
      <c r="M23" s="43">
        <v>0</v>
      </c>
      <c r="N23" s="43">
        <f t="shared" si="4"/>
        <v>11000</v>
      </c>
      <c r="O23" s="44">
        <f t="shared" si="5"/>
        <v>6.6668686929906962E-2</v>
      </c>
      <c r="P23" s="45">
        <f t="shared" si="6"/>
        <v>8249.75</v>
      </c>
      <c r="Q23" s="46">
        <f t="shared" si="7"/>
        <v>1718.6979166666667</v>
      </c>
      <c r="R23" s="47">
        <f t="shared" si="8"/>
        <v>115496.5</v>
      </c>
    </row>
    <row r="24" spans="1:18" s="10" customFormat="1" ht="15" x14ac:dyDescent="0.2">
      <c r="A24" s="48">
        <v>1</v>
      </c>
      <c r="B24" s="48" t="s">
        <v>31</v>
      </c>
      <c r="C24" s="49">
        <v>24</v>
      </c>
      <c r="D24" s="48" t="s">
        <v>29</v>
      </c>
      <c r="E24" s="48" t="s">
        <v>30</v>
      </c>
      <c r="F24" s="50">
        <v>51</v>
      </c>
      <c r="G24" s="50">
        <f t="shared" si="0"/>
        <v>548.95889999999997</v>
      </c>
      <c r="H24" s="51">
        <v>164995</v>
      </c>
      <c r="I24" s="51">
        <f t="shared" si="1"/>
        <v>300.55984154733625</v>
      </c>
      <c r="J24" s="51">
        <f t="shared" si="2"/>
        <v>12000</v>
      </c>
      <c r="K24" s="52">
        <f t="shared" si="3"/>
        <v>7.2729476650807603E-2</v>
      </c>
      <c r="L24" s="51">
        <v>1000</v>
      </c>
      <c r="M24" s="51">
        <v>0</v>
      </c>
      <c r="N24" s="51">
        <f t="shared" si="4"/>
        <v>11000</v>
      </c>
      <c r="O24" s="52">
        <f t="shared" si="5"/>
        <v>6.6668686929906962E-2</v>
      </c>
      <c r="P24" s="53">
        <f t="shared" si="6"/>
        <v>8249.75</v>
      </c>
      <c r="Q24" s="54">
        <f t="shared" si="7"/>
        <v>1718.6979166666667</v>
      </c>
      <c r="R24" s="55">
        <f t="shared" si="8"/>
        <v>115496.5</v>
      </c>
    </row>
    <row r="25" spans="1:18" s="10" customFormat="1" ht="15" x14ac:dyDescent="0.2">
      <c r="A25" s="40">
        <v>1</v>
      </c>
      <c r="B25" s="40" t="s">
        <v>28</v>
      </c>
      <c r="C25" s="41">
        <v>27</v>
      </c>
      <c r="D25" s="40" t="s">
        <v>29</v>
      </c>
      <c r="E25" s="40" t="s">
        <v>30</v>
      </c>
      <c r="F25" s="42">
        <v>50</v>
      </c>
      <c r="G25" s="42">
        <f t="shared" si="0"/>
        <v>538.19499999999994</v>
      </c>
      <c r="H25" s="43">
        <v>164995</v>
      </c>
      <c r="I25" s="43">
        <f t="shared" si="1"/>
        <v>306.57103837828299</v>
      </c>
      <c r="J25" s="43">
        <f t="shared" si="2"/>
        <v>12000</v>
      </c>
      <c r="K25" s="44">
        <f t="shared" si="3"/>
        <v>7.2729476650807603E-2</v>
      </c>
      <c r="L25" s="43">
        <v>1000</v>
      </c>
      <c r="M25" s="43">
        <v>0</v>
      </c>
      <c r="N25" s="43">
        <f t="shared" si="4"/>
        <v>11000</v>
      </c>
      <c r="O25" s="44">
        <f t="shared" si="5"/>
        <v>6.6668686929906962E-2</v>
      </c>
      <c r="P25" s="45">
        <f t="shared" si="6"/>
        <v>8249.75</v>
      </c>
      <c r="Q25" s="46">
        <f t="shared" si="7"/>
        <v>1718.6979166666667</v>
      </c>
      <c r="R25" s="47">
        <f t="shared" si="8"/>
        <v>115496.5</v>
      </c>
    </row>
    <row r="26" spans="1:18" s="10" customFormat="1" ht="15" x14ac:dyDescent="0.2">
      <c r="A26" s="40">
        <v>1</v>
      </c>
      <c r="B26" s="40" t="s">
        <v>28</v>
      </c>
      <c r="C26" s="41">
        <v>30</v>
      </c>
      <c r="D26" s="40" t="s">
        <v>29</v>
      </c>
      <c r="E26" s="40" t="s">
        <v>30</v>
      </c>
      <c r="F26" s="42">
        <v>50</v>
      </c>
      <c r="G26" s="42">
        <f t="shared" si="0"/>
        <v>538.19499999999994</v>
      </c>
      <c r="H26" s="43">
        <v>164995</v>
      </c>
      <c r="I26" s="43">
        <f t="shared" si="1"/>
        <v>306.57103837828299</v>
      </c>
      <c r="J26" s="43">
        <f t="shared" si="2"/>
        <v>12000</v>
      </c>
      <c r="K26" s="44">
        <f t="shared" si="3"/>
        <v>7.2729476650807603E-2</v>
      </c>
      <c r="L26" s="43">
        <v>1000</v>
      </c>
      <c r="M26" s="43">
        <v>0</v>
      </c>
      <c r="N26" s="43">
        <f t="shared" si="4"/>
        <v>11000</v>
      </c>
      <c r="O26" s="44">
        <f t="shared" si="5"/>
        <v>6.6668686929906962E-2</v>
      </c>
      <c r="P26" s="45">
        <f t="shared" si="6"/>
        <v>8249.75</v>
      </c>
      <c r="Q26" s="46">
        <f t="shared" si="7"/>
        <v>1718.6979166666667</v>
      </c>
      <c r="R26" s="47">
        <f t="shared" si="8"/>
        <v>115496.5</v>
      </c>
    </row>
    <row r="27" spans="1:18" s="10" customFormat="1" ht="15" x14ac:dyDescent="0.2">
      <c r="A27" s="40">
        <v>1</v>
      </c>
      <c r="B27" s="40" t="s">
        <v>28</v>
      </c>
      <c r="C27" s="41">
        <v>33</v>
      </c>
      <c r="D27" s="40" t="s">
        <v>29</v>
      </c>
      <c r="E27" s="40" t="s">
        <v>30</v>
      </c>
      <c r="F27" s="42">
        <v>51</v>
      </c>
      <c r="G27" s="42">
        <f t="shared" si="0"/>
        <v>548.95889999999997</v>
      </c>
      <c r="H27" s="43">
        <v>164995</v>
      </c>
      <c r="I27" s="43">
        <f t="shared" si="1"/>
        <v>300.55984154733625</v>
      </c>
      <c r="J27" s="43">
        <f t="shared" si="2"/>
        <v>12000</v>
      </c>
      <c r="K27" s="44">
        <f t="shared" si="3"/>
        <v>7.2729476650807603E-2</v>
      </c>
      <c r="L27" s="43">
        <v>1000</v>
      </c>
      <c r="M27" s="43">
        <v>0</v>
      </c>
      <c r="N27" s="43">
        <f t="shared" si="4"/>
        <v>11000</v>
      </c>
      <c r="O27" s="44">
        <f t="shared" si="5"/>
        <v>6.6668686929906962E-2</v>
      </c>
      <c r="P27" s="45">
        <f t="shared" si="6"/>
        <v>8249.75</v>
      </c>
      <c r="Q27" s="46">
        <f t="shared" si="7"/>
        <v>1718.6979166666667</v>
      </c>
      <c r="R27" s="47">
        <f t="shared" si="8"/>
        <v>115496.5</v>
      </c>
    </row>
    <row r="28" spans="1:18" s="10" customFormat="1" ht="15" x14ac:dyDescent="0.2">
      <c r="A28" s="40">
        <v>1</v>
      </c>
      <c r="B28" s="40" t="s">
        <v>28</v>
      </c>
      <c r="C28" s="41">
        <v>36</v>
      </c>
      <c r="D28" s="40" t="s">
        <v>29</v>
      </c>
      <c r="E28" s="40" t="s">
        <v>30</v>
      </c>
      <c r="F28" s="42">
        <v>50</v>
      </c>
      <c r="G28" s="42">
        <f t="shared" si="0"/>
        <v>538.19499999999994</v>
      </c>
      <c r="H28" s="43">
        <v>164995</v>
      </c>
      <c r="I28" s="43">
        <f t="shared" si="1"/>
        <v>306.57103837828299</v>
      </c>
      <c r="J28" s="43">
        <f t="shared" si="2"/>
        <v>12000</v>
      </c>
      <c r="K28" s="44">
        <f t="shared" si="3"/>
        <v>7.2729476650807603E-2</v>
      </c>
      <c r="L28" s="43">
        <v>1000</v>
      </c>
      <c r="M28" s="43">
        <v>0</v>
      </c>
      <c r="N28" s="43">
        <f t="shared" si="4"/>
        <v>11000</v>
      </c>
      <c r="O28" s="44">
        <f t="shared" si="5"/>
        <v>6.6668686929906962E-2</v>
      </c>
      <c r="P28" s="45">
        <f t="shared" si="6"/>
        <v>8249.75</v>
      </c>
      <c r="Q28" s="46">
        <f t="shared" si="7"/>
        <v>1718.6979166666667</v>
      </c>
      <c r="R28" s="47">
        <f t="shared" si="8"/>
        <v>115496.5</v>
      </c>
    </row>
    <row r="29" spans="1:18" s="10" customFormat="1" ht="15" x14ac:dyDescent="0.2">
      <c r="A29" s="48">
        <v>1</v>
      </c>
      <c r="B29" s="48" t="s">
        <v>31</v>
      </c>
      <c r="C29" s="49">
        <v>43</v>
      </c>
      <c r="D29" s="48" t="s">
        <v>32</v>
      </c>
      <c r="E29" s="48" t="s">
        <v>30</v>
      </c>
      <c r="F29" s="50">
        <v>50</v>
      </c>
      <c r="G29" s="50">
        <f t="shared" si="0"/>
        <v>538.19499999999994</v>
      </c>
      <c r="H29" s="51">
        <v>164995</v>
      </c>
      <c r="I29" s="51">
        <f t="shared" si="1"/>
        <v>306.57103837828299</v>
      </c>
      <c r="J29" s="51">
        <f t="shared" si="2"/>
        <v>12000</v>
      </c>
      <c r="K29" s="52">
        <f t="shared" si="3"/>
        <v>7.2729476650807603E-2</v>
      </c>
      <c r="L29" s="51">
        <v>1000</v>
      </c>
      <c r="M29" s="51">
        <v>0</v>
      </c>
      <c r="N29" s="51">
        <f t="shared" si="4"/>
        <v>11000</v>
      </c>
      <c r="O29" s="52">
        <f t="shared" si="5"/>
        <v>6.6668686929906962E-2</v>
      </c>
      <c r="P29" s="53">
        <f t="shared" si="6"/>
        <v>8249.75</v>
      </c>
      <c r="Q29" s="54">
        <f t="shared" si="7"/>
        <v>1718.6979166666667</v>
      </c>
      <c r="R29" s="55">
        <f t="shared" si="8"/>
        <v>115496.5</v>
      </c>
    </row>
    <row r="30" spans="1:18" s="10" customFormat="1" ht="15" x14ac:dyDescent="0.2">
      <c r="A30" s="48">
        <v>1</v>
      </c>
      <c r="B30" s="48" t="s">
        <v>31</v>
      </c>
      <c r="C30" s="49">
        <v>51</v>
      </c>
      <c r="D30" s="48" t="s">
        <v>32</v>
      </c>
      <c r="E30" s="48" t="s">
        <v>30</v>
      </c>
      <c r="F30" s="50">
        <v>52</v>
      </c>
      <c r="G30" s="50">
        <f t="shared" si="0"/>
        <v>559.72280000000001</v>
      </c>
      <c r="H30" s="51">
        <v>164995</v>
      </c>
      <c r="I30" s="51">
        <f t="shared" si="1"/>
        <v>294.77984459450283</v>
      </c>
      <c r="J30" s="51">
        <f t="shared" si="2"/>
        <v>12000</v>
      </c>
      <c r="K30" s="52">
        <f t="shared" si="3"/>
        <v>7.2729476650807603E-2</v>
      </c>
      <c r="L30" s="51">
        <v>1000</v>
      </c>
      <c r="M30" s="51">
        <v>0</v>
      </c>
      <c r="N30" s="51">
        <f t="shared" si="4"/>
        <v>11000</v>
      </c>
      <c r="O30" s="52">
        <f t="shared" si="5"/>
        <v>6.6668686929906962E-2</v>
      </c>
      <c r="P30" s="53">
        <f t="shared" si="6"/>
        <v>8249.75</v>
      </c>
      <c r="Q30" s="54">
        <f t="shared" si="7"/>
        <v>1718.6979166666667</v>
      </c>
      <c r="R30" s="55">
        <f t="shared" si="8"/>
        <v>115496.5</v>
      </c>
    </row>
    <row r="31" spans="1:18" s="10" customFormat="1" ht="15" x14ac:dyDescent="0.2">
      <c r="A31" s="40">
        <v>1</v>
      </c>
      <c r="B31" s="40" t="s">
        <v>28</v>
      </c>
      <c r="C31" s="41">
        <v>58</v>
      </c>
      <c r="D31" s="40" t="s">
        <v>32</v>
      </c>
      <c r="E31" s="40" t="s">
        <v>30</v>
      </c>
      <c r="F31" s="42">
        <v>50</v>
      </c>
      <c r="G31" s="42">
        <f t="shared" si="0"/>
        <v>538.19499999999994</v>
      </c>
      <c r="H31" s="43">
        <v>164995</v>
      </c>
      <c r="I31" s="43">
        <f t="shared" si="1"/>
        <v>306.57103837828299</v>
      </c>
      <c r="J31" s="43">
        <f t="shared" si="2"/>
        <v>12000</v>
      </c>
      <c r="K31" s="44">
        <f t="shared" si="3"/>
        <v>7.2729476650807603E-2</v>
      </c>
      <c r="L31" s="43">
        <v>1000</v>
      </c>
      <c r="M31" s="43">
        <v>0</v>
      </c>
      <c r="N31" s="43">
        <f t="shared" si="4"/>
        <v>11000</v>
      </c>
      <c r="O31" s="44">
        <f t="shared" si="5"/>
        <v>6.6668686929906962E-2</v>
      </c>
      <c r="P31" s="45">
        <f t="shared" si="6"/>
        <v>8249.75</v>
      </c>
      <c r="Q31" s="46">
        <f t="shared" si="7"/>
        <v>1718.6979166666667</v>
      </c>
      <c r="R31" s="47">
        <f t="shared" si="8"/>
        <v>115496.5</v>
      </c>
    </row>
    <row r="32" spans="1:18" s="10" customFormat="1" ht="15" x14ac:dyDescent="0.2">
      <c r="A32" s="40">
        <v>1</v>
      </c>
      <c r="B32" s="40" t="s">
        <v>28</v>
      </c>
      <c r="C32" s="41">
        <v>61</v>
      </c>
      <c r="D32" s="40" t="s">
        <v>32</v>
      </c>
      <c r="E32" s="40" t="s">
        <v>30</v>
      </c>
      <c r="F32" s="42">
        <v>49</v>
      </c>
      <c r="G32" s="42">
        <f t="shared" si="0"/>
        <v>527.43110000000001</v>
      </c>
      <c r="H32" s="43">
        <v>164995</v>
      </c>
      <c r="I32" s="43">
        <f t="shared" si="1"/>
        <v>312.82759018192138</v>
      </c>
      <c r="J32" s="43">
        <f t="shared" si="2"/>
        <v>12000</v>
      </c>
      <c r="K32" s="44">
        <f t="shared" si="3"/>
        <v>7.2729476650807603E-2</v>
      </c>
      <c r="L32" s="43">
        <v>1000</v>
      </c>
      <c r="M32" s="43">
        <v>0</v>
      </c>
      <c r="N32" s="43">
        <f t="shared" si="4"/>
        <v>11000</v>
      </c>
      <c r="O32" s="44">
        <f t="shared" si="5"/>
        <v>6.6668686929906962E-2</v>
      </c>
      <c r="P32" s="45">
        <f t="shared" si="6"/>
        <v>8249.75</v>
      </c>
      <c r="Q32" s="46">
        <f t="shared" si="7"/>
        <v>1718.6979166666667</v>
      </c>
      <c r="R32" s="47">
        <f t="shared" si="8"/>
        <v>115496.5</v>
      </c>
    </row>
    <row r="33" spans="1:18" s="10" customFormat="1" ht="15" x14ac:dyDescent="0.2">
      <c r="A33" s="40">
        <v>1</v>
      </c>
      <c r="B33" s="40" t="s">
        <v>28</v>
      </c>
      <c r="C33" s="41">
        <v>68</v>
      </c>
      <c r="D33" s="40" t="s">
        <v>32</v>
      </c>
      <c r="E33" s="40" t="s">
        <v>30</v>
      </c>
      <c r="F33" s="42">
        <v>51</v>
      </c>
      <c r="G33" s="42">
        <f t="shared" si="0"/>
        <v>548.95889999999997</v>
      </c>
      <c r="H33" s="43">
        <v>164995</v>
      </c>
      <c r="I33" s="43">
        <f t="shared" si="1"/>
        <v>300.55984154733625</v>
      </c>
      <c r="J33" s="43">
        <f t="shared" ref="J33:J47" si="9">1000*12</f>
        <v>12000</v>
      </c>
      <c r="K33" s="44">
        <f t="shared" si="3"/>
        <v>7.2729476650807603E-2</v>
      </c>
      <c r="L33" s="43">
        <v>1000</v>
      </c>
      <c r="M33" s="43">
        <v>0</v>
      </c>
      <c r="N33" s="43">
        <f t="shared" ref="N33:N47" si="10">J33-L33-M33</f>
        <v>11000</v>
      </c>
      <c r="O33" s="44">
        <f t="shared" ref="O33:O47" si="11">N33/H33</f>
        <v>6.6668686929906962E-2</v>
      </c>
      <c r="P33" s="45">
        <f t="shared" ref="P33:P47" si="12">H33*0.05</f>
        <v>8249.75</v>
      </c>
      <c r="Q33" s="46">
        <f t="shared" ref="Q33:Q47" si="13">(H33*0.25)/24</f>
        <v>1718.6979166666667</v>
      </c>
      <c r="R33" s="47">
        <f t="shared" ref="R33:R47" si="14">H33-P33-Q33*24</f>
        <v>115496.5</v>
      </c>
    </row>
    <row r="34" spans="1:18" s="10" customFormat="1" ht="15" x14ac:dyDescent="0.2">
      <c r="A34" s="48">
        <v>1</v>
      </c>
      <c r="B34" s="48" t="s">
        <v>31</v>
      </c>
      <c r="C34" s="49">
        <v>71</v>
      </c>
      <c r="D34" s="48" t="s">
        <v>32</v>
      </c>
      <c r="E34" s="48" t="s">
        <v>30</v>
      </c>
      <c r="F34" s="50">
        <v>51</v>
      </c>
      <c r="G34" s="50">
        <f t="shared" si="0"/>
        <v>548.95889999999997</v>
      </c>
      <c r="H34" s="51">
        <v>164995</v>
      </c>
      <c r="I34" s="51">
        <f t="shared" si="1"/>
        <v>300.55984154733625</v>
      </c>
      <c r="J34" s="51">
        <f t="shared" si="9"/>
        <v>12000</v>
      </c>
      <c r="K34" s="52">
        <f t="shared" si="3"/>
        <v>7.2729476650807603E-2</v>
      </c>
      <c r="L34" s="51">
        <v>1000</v>
      </c>
      <c r="M34" s="51">
        <v>0</v>
      </c>
      <c r="N34" s="51">
        <f t="shared" si="10"/>
        <v>11000</v>
      </c>
      <c r="O34" s="52">
        <f t="shared" si="11"/>
        <v>6.6668686929906962E-2</v>
      </c>
      <c r="P34" s="53">
        <f t="shared" si="12"/>
        <v>8249.75</v>
      </c>
      <c r="Q34" s="54">
        <f t="shared" si="13"/>
        <v>1718.6979166666667</v>
      </c>
      <c r="R34" s="55">
        <f t="shared" si="14"/>
        <v>115496.5</v>
      </c>
    </row>
    <row r="35" spans="1:18" s="10" customFormat="1" ht="15" x14ac:dyDescent="0.2">
      <c r="A35" s="48">
        <v>1</v>
      </c>
      <c r="B35" s="48" t="s">
        <v>31</v>
      </c>
      <c r="C35" s="49">
        <v>73</v>
      </c>
      <c r="D35" s="48" t="s">
        <v>32</v>
      </c>
      <c r="E35" s="48" t="s">
        <v>30</v>
      </c>
      <c r="F35" s="50">
        <v>50</v>
      </c>
      <c r="G35" s="50">
        <f t="shared" si="0"/>
        <v>538.19499999999994</v>
      </c>
      <c r="H35" s="51">
        <v>164995</v>
      </c>
      <c r="I35" s="51">
        <f t="shared" si="1"/>
        <v>306.57103837828299</v>
      </c>
      <c r="J35" s="51">
        <f t="shared" si="9"/>
        <v>12000</v>
      </c>
      <c r="K35" s="52">
        <f t="shared" si="3"/>
        <v>7.2729476650807603E-2</v>
      </c>
      <c r="L35" s="51">
        <v>1000</v>
      </c>
      <c r="M35" s="51">
        <v>0</v>
      </c>
      <c r="N35" s="51">
        <f t="shared" si="10"/>
        <v>11000</v>
      </c>
      <c r="O35" s="52">
        <f t="shared" si="11"/>
        <v>6.6668686929906962E-2</v>
      </c>
      <c r="P35" s="53">
        <f t="shared" si="12"/>
        <v>8249.75</v>
      </c>
      <c r="Q35" s="54">
        <f t="shared" si="13"/>
        <v>1718.6979166666667</v>
      </c>
      <c r="R35" s="55">
        <f t="shared" si="14"/>
        <v>115496.5</v>
      </c>
    </row>
    <row r="36" spans="1:18" s="10" customFormat="1" ht="15" x14ac:dyDescent="0.2">
      <c r="A36" s="48">
        <v>1</v>
      </c>
      <c r="B36" s="48" t="s">
        <v>31</v>
      </c>
      <c r="C36" s="49">
        <v>78</v>
      </c>
      <c r="D36" s="48" t="s">
        <v>32</v>
      </c>
      <c r="E36" s="48" t="s">
        <v>30</v>
      </c>
      <c r="F36" s="50">
        <v>50</v>
      </c>
      <c r="G36" s="50">
        <f t="shared" si="0"/>
        <v>538.19499999999994</v>
      </c>
      <c r="H36" s="51">
        <v>164995</v>
      </c>
      <c r="I36" s="51">
        <f t="shared" si="1"/>
        <v>306.57103837828299</v>
      </c>
      <c r="J36" s="51">
        <f t="shared" si="9"/>
        <v>12000</v>
      </c>
      <c r="K36" s="52">
        <f t="shared" si="3"/>
        <v>7.2729476650807603E-2</v>
      </c>
      <c r="L36" s="51">
        <v>1000</v>
      </c>
      <c r="M36" s="51">
        <v>0</v>
      </c>
      <c r="N36" s="51">
        <f t="shared" si="10"/>
        <v>11000</v>
      </c>
      <c r="O36" s="52">
        <f t="shared" si="11"/>
        <v>6.6668686929906962E-2</v>
      </c>
      <c r="P36" s="53">
        <f t="shared" si="12"/>
        <v>8249.75</v>
      </c>
      <c r="Q36" s="54">
        <f t="shared" si="13"/>
        <v>1718.6979166666667</v>
      </c>
      <c r="R36" s="55">
        <f t="shared" si="14"/>
        <v>115496.5</v>
      </c>
    </row>
    <row r="37" spans="1:18" s="10" customFormat="1" ht="15" x14ac:dyDescent="0.2">
      <c r="A37" s="40">
        <v>1</v>
      </c>
      <c r="B37" s="40" t="s">
        <v>28</v>
      </c>
      <c r="C37" s="41">
        <v>84</v>
      </c>
      <c r="D37" s="40" t="s">
        <v>32</v>
      </c>
      <c r="E37" s="40" t="s">
        <v>33</v>
      </c>
      <c r="F37" s="42">
        <v>39</v>
      </c>
      <c r="G37" s="42">
        <f t="shared" si="0"/>
        <v>419.7921</v>
      </c>
      <c r="H37" s="43">
        <v>149995</v>
      </c>
      <c r="I37" s="43">
        <f t="shared" si="1"/>
        <v>357.30781975172948</v>
      </c>
      <c r="J37" s="43">
        <f>900*12</f>
        <v>10800</v>
      </c>
      <c r="K37" s="44">
        <f t="shared" si="3"/>
        <v>7.2002400080002665E-2</v>
      </c>
      <c r="L37" s="43">
        <v>1000</v>
      </c>
      <c r="M37" s="43">
        <v>0</v>
      </c>
      <c r="N37" s="43">
        <f t="shared" si="10"/>
        <v>9800</v>
      </c>
      <c r="O37" s="44">
        <f t="shared" si="11"/>
        <v>6.5335511183706119E-2</v>
      </c>
      <c r="P37" s="45">
        <f t="shared" si="12"/>
        <v>7499.75</v>
      </c>
      <c r="Q37" s="46">
        <f t="shared" si="13"/>
        <v>1562.4479166666667</v>
      </c>
      <c r="R37" s="47">
        <f t="shared" si="14"/>
        <v>104996.5</v>
      </c>
    </row>
    <row r="38" spans="1:18" s="10" customFormat="1" ht="15" x14ac:dyDescent="0.2">
      <c r="A38" s="48">
        <v>1</v>
      </c>
      <c r="B38" s="48" t="s">
        <v>31</v>
      </c>
      <c r="C38" s="49">
        <v>85</v>
      </c>
      <c r="D38" s="48" t="s">
        <v>32</v>
      </c>
      <c r="E38" s="48" t="s">
        <v>30</v>
      </c>
      <c r="F38" s="50">
        <v>50</v>
      </c>
      <c r="G38" s="50">
        <f t="shared" si="0"/>
        <v>538.19499999999994</v>
      </c>
      <c r="H38" s="51">
        <v>164995</v>
      </c>
      <c r="I38" s="51">
        <f t="shared" si="1"/>
        <v>306.57103837828299</v>
      </c>
      <c r="J38" s="51">
        <f t="shared" si="9"/>
        <v>12000</v>
      </c>
      <c r="K38" s="52">
        <f t="shared" si="3"/>
        <v>7.2729476650807603E-2</v>
      </c>
      <c r="L38" s="51">
        <v>1000</v>
      </c>
      <c r="M38" s="51">
        <v>0</v>
      </c>
      <c r="N38" s="51">
        <f t="shared" si="10"/>
        <v>11000</v>
      </c>
      <c r="O38" s="52">
        <f t="shared" si="11"/>
        <v>6.6668686929906962E-2</v>
      </c>
      <c r="P38" s="53">
        <f t="shared" si="12"/>
        <v>8249.75</v>
      </c>
      <c r="Q38" s="54">
        <f t="shared" si="13"/>
        <v>1718.6979166666667</v>
      </c>
      <c r="R38" s="55">
        <f t="shared" si="14"/>
        <v>115496.5</v>
      </c>
    </row>
    <row r="39" spans="1:18" s="10" customFormat="1" ht="15" x14ac:dyDescent="0.2">
      <c r="A39" s="40">
        <v>1</v>
      </c>
      <c r="B39" s="40" t="s">
        <v>28</v>
      </c>
      <c r="C39" s="41">
        <v>90</v>
      </c>
      <c r="D39" s="40" t="s">
        <v>32</v>
      </c>
      <c r="E39" s="40" t="s">
        <v>30</v>
      </c>
      <c r="F39" s="42">
        <v>50</v>
      </c>
      <c r="G39" s="42">
        <f t="shared" si="0"/>
        <v>538.19499999999994</v>
      </c>
      <c r="H39" s="43">
        <v>164995</v>
      </c>
      <c r="I39" s="43">
        <f t="shared" si="1"/>
        <v>306.57103837828299</v>
      </c>
      <c r="J39" s="43">
        <f t="shared" si="9"/>
        <v>12000</v>
      </c>
      <c r="K39" s="44">
        <f t="shared" si="3"/>
        <v>7.2729476650807603E-2</v>
      </c>
      <c r="L39" s="43">
        <v>1000</v>
      </c>
      <c r="M39" s="43">
        <v>0</v>
      </c>
      <c r="N39" s="43">
        <f t="shared" si="10"/>
        <v>11000</v>
      </c>
      <c r="O39" s="44">
        <f t="shared" si="11"/>
        <v>6.6668686929906962E-2</v>
      </c>
      <c r="P39" s="45">
        <f t="shared" si="12"/>
        <v>8249.75</v>
      </c>
      <c r="Q39" s="46">
        <f t="shared" si="13"/>
        <v>1718.6979166666667</v>
      </c>
      <c r="R39" s="47">
        <f t="shared" si="14"/>
        <v>115496.5</v>
      </c>
    </row>
    <row r="40" spans="1:18" s="10" customFormat="1" ht="15" x14ac:dyDescent="0.2">
      <c r="A40" s="48">
        <v>1</v>
      </c>
      <c r="B40" s="48" t="s">
        <v>31</v>
      </c>
      <c r="C40" s="49">
        <v>95</v>
      </c>
      <c r="D40" s="48" t="s">
        <v>34</v>
      </c>
      <c r="E40" s="48" t="s">
        <v>30</v>
      </c>
      <c r="F40" s="50">
        <v>50</v>
      </c>
      <c r="G40" s="50">
        <f t="shared" si="0"/>
        <v>538.19499999999994</v>
      </c>
      <c r="H40" s="51">
        <v>164995</v>
      </c>
      <c r="I40" s="51">
        <f t="shared" si="1"/>
        <v>306.57103837828299</v>
      </c>
      <c r="J40" s="51">
        <f t="shared" si="9"/>
        <v>12000</v>
      </c>
      <c r="K40" s="52">
        <f t="shared" si="3"/>
        <v>7.2729476650807603E-2</v>
      </c>
      <c r="L40" s="51">
        <v>1000</v>
      </c>
      <c r="M40" s="51">
        <v>0</v>
      </c>
      <c r="N40" s="51">
        <f t="shared" si="10"/>
        <v>11000</v>
      </c>
      <c r="O40" s="52">
        <f t="shared" si="11"/>
        <v>6.6668686929906962E-2</v>
      </c>
      <c r="P40" s="53">
        <f t="shared" si="12"/>
        <v>8249.75</v>
      </c>
      <c r="Q40" s="54">
        <f t="shared" si="13"/>
        <v>1718.6979166666667</v>
      </c>
      <c r="R40" s="55">
        <f t="shared" si="14"/>
        <v>115496.5</v>
      </c>
    </row>
    <row r="41" spans="1:18" s="10" customFormat="1" ht="15" x14ac:dyDescent="0.2">
      <c r="A41" s="40">
        <v>1</v>
      </c>
      <c r="B41" s="40" t="s">
        <v>28</v>
      </c>
      <c r="C41" s="41">
        <v>97</v>
      </c>
      <c r="D41" s="40" t="s">
        <v>34</v>
      </c>
      <c r="E41" s="40" t="s">
        <v>30</v>
      </c>
      <c r="F41" s="42">
        <v>50</v>
      </c>
      <c r="G41" s="42">
        <f t="shared" si="0"/>
        <v>538.19499999999994</v>
      </c>
      <c r="H41" s="43">
        <v>164995</v>
      </c>
      <c r="I41" s="43">
        <f t="shared" si="1"/>
        <v>306.57103837828299</v>
      </c>
      <c r="J41" s="43">
        <f t="shared" si="9"/>
        <v>12000</v>
      </c>
      <c r="K41" s="44">
        <f t="shared" si="3"/>
        <v>7.2729476650807603E-2</v>
      </c>
      <c r="L41" s="43">
        <v>1000</v>
      </c>
      <c r="M41" s="43">
        <v>0</v>
      </c>
      <c r="N41" s="43">
        <f t="shared" si="10"/>
        <v>11000</v>
      </c>
      <c r="O41" s="44">
        <f t="shared" si="11"/>
        <v>6.6668686929906962E-2</v>
      </c>
      <c r="P41" s="45">
        <f t="shared" si="12"/>
        <v>8249.75</v>
      </c>
      <c r="Q41" s="46">
        <f t="shared" si="13"/>
        <v>1718.6979166666667</v>
      </c>
      <c r="R41" s="47">
        <f t="shared" si="14"/>
        <v>115496.5</v>
      </c>
    </row>
    <row r="42" spans="1:18" s="10" customFormat="1" ht="15" x14ac:dyDescent="0.2">
      <c r="A42" s="40">
        <v>1</v>
      </c>
      <c r="B42" s="40" t="s">
        <v>28</v>
      </c>
      <c r="C42" s="41">
        <v>100</v>
      </c>
      <c r="D42" s="40" t="s">
        <v>34</v>
      </c>
      <c r="E42" s="40" t="s">
        <v>30</v>
      </c>
      <c r="F42" s="42">
        <v>50</v>
      </c>
      <c r="G42" s="42">
        <f t="shared" si="0"/>
        <v>538.19499999999994</v>
      </c>
      <c r="H42" s="43">
        <v>164995</v>
      </c>
      <c r="I42" s="43">
        <f t="shared" si="1"/>
        <v>306.57103837828299</v>
      </c>
      <c r="J42" s="43">
        <f t="shared" si="9"/>
        <v>12000</v>
      </c>
      <c r="K42" s="44">
        <f t="shared" si="3"/>
        <v>7.2729476650807603E-2</v>
      </c>
      <c r="L42" s="43">
        <v>1000</v>
      </c>
      <c r="M42" s="43">
        <v>0</v>
      </c>
      <c r="N42" s="43">
        <f t="shared" si="10"/>
        <v>11000</v>
      </c>
      <c r="O42" s="44">
        <f t="shared" si="11"/>
        <v>6.6668686929906962E-2</v>
      </c>
      <c r="P42" s="45">
        <f t="shared" si="12"/>
        <v>8249.75</v>
      </c>
      <c r="Q42" s="46">
        <f t="shared" si="13"/>
        <v>1718.6979166666667</v>
      </c>
      <c r="R42" s="47">
        <f t="shared" si="14"/>
        <v>115496.5</v>
      </c>
    </row>
    <row r="43" spans="1:18" s="10" customFormat="1" ht="15" x14ac:dyDescent="0.2">
      <c r="A43" s="48">
        <v>1</v>
      </c>
      <c r="B43" s="48" t="s">
        <v>31</v>
      </c>
      <c r="C43" s="49">
        <v>102</v>
      </c>
      <c r="D43" s="48" t="s">
        <v>34</v>
      </c>
      <c r="E43" s="48" t="s">
        <v>33</v>
      </c>
      <c r="F43" s="50">
        <v>39</v>
      </c>
      <c r="G43" s="50">
        <f t="shared" ref="G43:G47" si="15">F43*10.7639</f>
        <v>419.7921</v>
      </c>
      <c r="H43" s="51">
        <v>149995</v>
      </c>
      <c r="I43" s="51">
        <f t="shared" ref="I43:I47" si="16">H43/G43</f>
        <v>357.30781975172948</v>
      </c>
      <c r="J43" s="51">
        <f>900*12</f>
        <v>10800</v>
      </c>
      <c r="K43" s="52">
        <f t="shared" ref="K43:K47" si="17">J43/H43</f>
        <v>7.2002400080002665E-2</v>
      </c>
      <c r="L43" s="51">
        <v>1000</v>
      </c>
      <c r="M43" s="51">
        <v>0</v>
      </c>
      <c r="N43" s="51">
        <f t="shared" si="10"/>
        <v>9800</v>
      </c>
      <c r="O43" s="52">
        <f t="shared" si="11"/>
        <v>6.5335511183706119E-2</v>
      </c>
      <c r="P43" s="53">
        <f t="shared" si="12"/>
        <v>7499.75</v>
      </c>
      <c r="Q43" s="54">
        <f t="shared" si="13"/>
        <v>1562.4479166666667</v>
      </c>
      <c r="R43" s="55">
        <f t="shared" si="14"/>
        <v>104996.5</v>
      </c>
    </row>
    <row r="44" spans="1:18" s="10" customFormat="1" ht="15" x14ac:dyDescent="0.2">
      <c r="A44" s="48">
        <v>1</v>
      </c>
      <c r="B44" s="48" t="s">
        <v>31</v>
      </c>
      <c r="C44" s="49">
        <v>105</v>
      </c>
      <c r="D44" s="48" t="s">
        <v>34</v>
      </c>
      <c r="E44" s="48" t="s">
        <v>30</v>
      </c>
      <c r="F44" s="50">
        <v>52</v>
      </c>
      <c r="G44" s="50">
        <f t="shared" si="15"/>
        <v>559.72280000000001</v>
      </c>
      <c r="H44" s="51">
        <v>164995</v>
      </c>
      <c r="I44" s="51">
        <f t="shared" si="16"/>
        <v>294.77984459450283</v>
      </c>
      <c r="J44" s="51">
        <f t="shared" si="9"/>
        <v>12000</v>
      </c>
      <c r="K44" s="52">
        <f t="shared" si="17"/>
        <v>7.2729476650807603E-2</v>
      </c>
      <c r="L44" s="51">
        <v>1000</v>
      </c>
      <c r="M44" s="51">
        <v>0</v>
      </c>
      <c r="N44" s="51">
        <f t="shared" si="10"/>
        <v>11000</v>
      </c>
      <c r="O44" s="52">
        <f t="shared" si="11"/>
        <v>6.6668686929906962E-2</v>
      </c>
      <c r="P44" s="53">
        <f t="shared" si="12"/>
        <v>8249.75</v>
      </c>
      <c r="Q44" s="54">
        <f t="shared" si="13"/>
        <v>1718.6979166666667</v>
      </c>
      <c r="R44" s="55">
        <f t="shared" si="14"/>
        <v>115496.5</v>
      </c>
    </row>
    <row r="45" spans="1:18" s="10" customFormat="1" ht="15" x14ac:dyDescent="0.2">
      <c r="A45" s="40">
        <v>1</v>
      </c>
      <c r="B45" s="40" t="s">
        <v>28</v>
      </c>
      <c r="C45" s="41">
        <v>107</v>
      </c>
      <c r="D45" s="40" t="s">
        <v>34</v>
      </c>
      <c r="E45" s="40" t="s">
        <v>30</v>
      </c>
      <c r="F45" s="42">
        <v>50</v>
      </c>
      <c r="G45" s="42">
        <f t="shared" si="15"/>
        <v>538.19499999999994</v>
      </c>
      <c r="H45" s="43">
        <v>164995</v>
      </c>
      <c r="I45" s="43">
        <f t="shared" si="16"/>
        <v>306.57103837828299</v>
      </c>
      <c r="J45" s="43">
        <f t="shared" si="9"/>
        <v>12000</v>
      </c>
      <c r="K45" s="44">
        <f t="shared" si="17"/>
        <v>7.2729476650807603E-2</v>
      </c>
      <c r="L45" s="43">
        <v>1000</v>
      </c>
      <c r="M45" s="43">
        <v>0</v>
      </c>
      <c r="N45" s="43">
        <f t="shared" si="10"/>
        <v>11000</v>
      </c>
      <c r="O45" s="44">
        <f t="shared" si="11"/>
        <v>6.6668686929906962E-2</v>
      </c>
      <c r="P45" s="45">
        <f t="shared" si="12"/>
        <v>8249.75</v>
      </c>
      <c r="Q45" s="46">
        <f t="shared" si="13"/>
        <v>1718.6979166666667</v>
      </c>
      <c r="R45" s="47">
        <f t="shared" si="14"/>
        <v>115496.5</v>
      </c>
    </row>
    <row r="46" spans="1:18" s="10" customFormat="1" ht="15" x14ac:dyDescent="0.2">
      <c r="A46" s="48">
        <v>1</v>
      </c>
      <c r="B46" s="48" t="s">
        <v>31</v>
      </c>
      <c r="C46" s="49">
        <v>113</v>
      </c>
      <c r="D46" s="48" t="s">
        <v>34</v>
      </c>
      <c r="E46" s="48" t="s">
        <v>30</v>
      </c>
      <c r="F46" s="50">
        <v>50</v>
      </c>
      <c r="G46" s="50">
        <f t="shared" si="15"/>
        <v>538.19499999999994</v>
      </c>
      <c r="H46" s="51">
        <v>164995</v>
      </c>
      <c r="I46" s="51">
        <f t="shared" si="16"/>
        <v>306.57103837828299</v>
      </c>
      <c r="J46" s="51">
        <f t="shared" si="9"/>
        <v>12000</v>
      </c>
      <c r="K46" s="52">
        <f t="shared" si="17"/>
        <v>7.2729476650807603E-2</v>
      </c>
      <c r="L46" s="51">
        <v>1000</v>
      </c>
      <c r="M46" s="51">
        <v>0</v>
      </c>
      <c r="N46" s="51">
        <f t="shared" si="10"/>
        <v>11000</v>
      </c>
      <c r="O46" s="52">
        <f t="shared" si="11"/>
        <v>6.6668686929906962E-2</v>
      </c>
      <c r="P46" s="53">
        <f t="shared" si="12"/>
        <v>8249.75</v>
      </c>
      <c r="Q46" s="54">
        <f t="shared" si="13"/>
        <v>1718.6979166666667</v>
      </c>
      <c r="R46" s="55">
        <f t="shared" si="14"/>
        <v>115496.5</v>
      </c>
    </row>
    <row r="47" spans="1:18" s="10" customFormat="1" ht="15" x14ac:dyDescent="0.2">
      <c r="A47" s="48">
        <v>1</v>
      </c>
      <c r="B47" s="48" t="s">
        <v>31</v>
      </c>
      <c r="C47" s="49">
        <v>115</v>
      </c>
      <c r="D47" s="48" t="s">
        <v>34</v>
      </c>
      <c r="E47" s="48" t="s">
        <v>30</v>
      </c>
      <c r="F47" s="50">
        <v>51</v>
      </c>
      <c r="G47" s="50">
        <f t="shared" si="15"/>
        <v>548.95889999999997</v>
      </c>
      <c r="H47" s="51">
        <v>164995</v>
      </c>
      <c r="I47" s="51">
        <f t="shared" si="16"/>
        <v>300.55984154733625</v>
      </c>
      <c r="J47" s="51">
        <f t="shared" si="9"/>
        <v>12000</v>
      </c>
      <c r="K47" s="52">
        <f t="shared" si="17"/>
        <v>7.2729476650807603E-2</v>
      </c>
      <c r="L47" s="51">
        <v>1000</v>
      </c>
      <c r="M47" s="51">
        <v>0</v>
      </c>
      <c r="N47" s="51">
        <f t="shared" si="10"/>
        <v>11000</v>
      </c>
      <c r="O47" s="52">
        <f t="shared" si="11"/>
        <v>6.6668686929906962E-2</v>
      </c>
      <c r="P47" s="53">
        <f t="shared" si="12"/>
        <v>8249.75</v>
      </c>
      <c r="Q47" s="54">
        <f t="shared" si="13"/>
        <v>1718.6979166666667</v>
      </c>
      <c r="R47" s="55">
        <f t="shared" si="14"/>
        <v>115496.5</v>
      </c>
    </row>
    <row r="48" spans="1:18" s="10" customFormat="1" ht="17.25" customHeight="1" x14ac:dyDescent="0.2">
      <c r="A48" s="15"/>
      <c r="B48" s="15"/>
      <c r="K48" s="12"/>
      <c r="O48" s="12"/>
      <c r="R48" s="12"/>
    </row>
    <row r="49" spans="1:18" s="10" customFormat="1" ht="17.25" customHeight="1" x14ac:dyDescent="0.2">
      <c r="A49" s="15"/>
      <c r="B49" s="15"/>
      <c r="K49" s="12"/>
      <c r="O49" s="12"/>
      <c r="R49" s="12"/>
    </row>
  </sheetData>
  <autoFilter ref="B17:R17" xr:uid="{5E4D72C8-0A72-49E5-ADF0-597B1A475281}"/>
  <mergeCells count="5">
    <mergeCell ref="C16:I16"/>
    <mergeCell ref="J16:K16"/>
    <mergeCell ref="L16:M16"/>
    <mergeCell ref="N16:O16"/>
    <mergeCell ref="P16:R16"/>
  </mergeCells>
  <printOptions horizontalCentered="1"/>
  <pageMargins left="0.23622047244094491" right="0.23622047244094491" top="0.15748031496062992" bottom="0.35433070866141736" header="0.31496062992125984" footer="0.31496062992125984"/>
  <pageSetup paperSize="9" scale="67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Riverleen PhI</vt:lpstr>
      <vt:lpstr>'Riverleen PhI'!Print_Titles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Prosperity Admin Dept</dc:creator>
  <cp:keywords/>
  <dc:description/>
  <cp:lastModifiedBy>craig illman</cp:lastModifiedBy>
  <cp:revision/>
  <dcterms:created xsi:type="dcterms:W3CDTF">2025-08-06T08:53:06Z</dcterms:created>
  <dcterms:modified xsi:type="dcterms:W3CDTF">2025-09-03T07:45:29Z</dcterms:modified>
  <cp:category/>
  <cp:contentStatus/>
</cp:coreProperties>
</file>